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40" i="1" l="1"/>
  <c r="E41" i="1"/>
  <c r="E39" i="1"/>
  <c r="E36" i="1"/>
  <c r="E37" i="1"/>
  <c r="E38" i="1"/>
  <c r="E35" i="1"/>
  <c r="E31" i="1"/>
  <c r="E21" i="1"/>
  <c r="E15" i="1"/>
  <c r="E10" i="1"/>
  <c r="E11" i="1"/>
  <c r="E12" i="1"/>
  <c r="E13" i="1"/>
  <c r="E14" i="1"/>
  <c r="E9" i="1"/>
  <c r="D40" i="1"/>
  <c r="D41" i="1"/>
  <c r="D39" i="1"/>
  <c r="D37" i="1"/>
  <c r="D38" i="1"/>
  <c r="D36" i="1"/>
  <c r="D34" i="1"/>
  <c r="D35" i="1"/>
  <c r="D33" i="1"/>
  <c r="D31" i="1"/>
  <c r="D32" i="1"/>
  <c r="D30" i="1"/>
  <c r="D29" i="1"/>
  <c r="D28" i="1"/>
  <c r="D26" i="1"/>
  <c r="D25" i="1"/>
  <c r="D24" i="1"/>
  <c r="D23" i="1"/>
  <c r="D22" i="1"/>
  <c r="D20" i="1"/>
  <c r="D19" i="1"/>
  <c r="D18" i="1"/>
  <c r="D17" i="1"/>
  <c r="D16" i="1"/>
  <c r="D14" i="1"/>
  <c r="D13" i="1"/>
  <c r="D12" i="1"/>
  <c r="D11" i="1"/>
  <c r="D10" i="1"/>
  <c r="E32" i="1"/>
  <c r="E33" i="1"/>
  <c r="E34" i="1"/>
  <c r="E30" i="1"/>
  <c r="E29" i="1"/>
  <c r="E28" i="1"/>
  <c r="E27" i="1"/>
  <c r="E26" i="1"/>
  <c r="E25" i="1"/>
  <c r="E24" i="1"/>
  <c r="E23" i="1"/>
  <c r="E22" i="1"/>
  <c r="E18" i="1"/>
  <c r="E19" i="1"/>
  <c r="E20" i="1"/>
  <c r="E17" i="1"/>
  <c r="E16" i="1"/>
  <c r="E6" i="1"/>
  <c r="E7" i="1"/>
  <c r="E8" i="1"/>
  <c r="E3" i="1"/>
  <c r="E4" i="1"/>
  <c r="E5" i="1"/>
  <c r="E2" i="1"/>
  <c r="D15" i="1"/>
  <c r="D7" i="1"/>
  <c r="D9" i="1"/>
  <c r="D8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C7" i="1"/>
  <c r="G2" i="1"/>
  <c r="M3" i="1"/>
  <c r="N3" i="1"/>
  <c r="M4" i="1"/>
  <c r="N4" i="1"/>
  <c r="M5" i="1"/>
  <c r="N5" i="1"/>
  <c r="M6" i="1"/>
  <c r="N6" i="1"/>
  <c r="M7" i="1"/>
  <c r="N7" i="1"/>
  <c r="N8" i="1"/>
  <c r="M2" i="1"/>
  <c r="N2" i="1"/>
  <c r="O2" i="1"/>
  <c r="P2" i="1" s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M9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6" i="1"/>
  <c r="M8" i="1" l="1"/>
  <c r="N9" i="1"/>
  <c r="N12" i="1"/>
  <c r="N11" i="1"/>
  <c r="N14" i="1"/>
  <c r="N10" i="1"/>
  <c r="N13" i="1"/>
  <c r="F3" i="1"/>
  <c r="O3" i="1" s="1"/>
  <c r="M15" i="1" l="1"/>
  <c r="D21" i="1"/>
  <c r="M16" i="1"/>
  <c r="M17" i="1"/>
  <c r="M10" i="1"/>
  <c r="F4" i="1"/>
  <c r="O4" i="1" s="1"/>
  <c r="G3" i="1"/>
  <c r="N17" i="1"/>
  <c r="N19" i="1"/>
  <c r="N20" i="1"/>
  <c r="N18" i="1"/>
  <c r="N15" i="1"/>
  <c r="N16" i="1"/>
  <c r="P3" i="1"/>
  <c r="G4" i="1"/>
  <c r="N21" i="1" l="1"/>
  <c r="M21" i="1"/>
  <c r="M22" i="1"/>
  <c r="M26" i="1"/>
  <c r="D27" i="1"/>
  <c r="M18" i="1"/>
  <c r="M11" i="1"/>
  <c r="F5" i="1"/>
  <c r="O5" i="1" s="1"/>
  <c r="P4" i="1"/>
  <c r="N22" i="1"/>
  <c r="N33" i="1"/>
  <c r="N37" i="1" l="1"/>
  <c r="N41" i="1"/>
  <c r="N36" i="1"/>
  <c r="N31" i="1"/>
  <c r="N35" i="1"/>
  <c r="N26" i="1"/>
  <c r="N38" i="1"/>
  <c r="N30" i="1"/>
  <c r="N29" i="1"/>
  <c r="N28" i="1"/>
  <c r="N39" i="1"/>
  <c r="M20" i="1"/>
  <c r="N27" i="1"/>
  <c r="N34" i="1"/>
  <c r="N40" i="1"/>
  <c r="N32" i="1"/>
  <c r="M23" i="1"/>
  <c r="M27" i="1"/>
  <c r="M12" i="1"/>
  <c r="F6" i="1"/>
  <c r="O6" i="1" s="1"/>
  <c r="P5" i="1"/>
  <c r="G5" i="1"/>
  <c r="M24" i="1"/>
  <c r="N23" i="1"/>
  <c r="M19" i="1" l="1"/>
  <c r="M14" i="1"/>
  <c r="M13" i="1"/>
  <c r="M28" i="1"/>
  <c r="F7" i="1"/>
  <c r="O7" i="1" s="1"/>
  <c r="P6" i="1"/>
  <c r="G6" i="1"/>
  <c r="N24" i="1"/>
  <c r="N25" i="1" l="1"/>
  <c r="M25" i="1"/>
  <c r="M29" i="1"/>
  <c r="F8" i="1"/>
  <c r="O8" i="1" s="1"/>
  <c r="P7" i="1"/>
  <c r="G7" i="1"/>
  <c r="M30" i="1" l="1"/>
  <c r="P8" i="1"/>
  <c r="F9" i="1"/>
  <c r="O9" i="1" s="1"/>
  <c r="G8" i="1"/>
  <c r="M31" i="1" l="1"/>
  <c r="F10" i="1"/>
  <c r="O10" i="1" s="1"/>
  <c r="M32" i="1" l="1"/>
  <c r="P10" i="1"/>
  <c r="G10" i="1"/>
  <c r="F11" i="1"/>
  <c r="O11" i="1" s="1"/>
  <c r="M33" i="1" l="1"/>
  <c r="P11" i="1"/>
  <c r="G11" i="1"/>
  <c r="F12" i="1"/>
  <c r="O12" i="1" s="1"/>
  <c r="M34" i="1" l="1"/>
  <c r="P12" i="1"/>
  <c r="G12" i="1"/>
  <c r="F13" i="1"/>
  <c r="O13" i="1" s="1"/>
  <c r="M35" i="1" l="1"/>
  <c r="P13" i="1"/>
  <c r="G13" i="1"/>
  <c r="F14" i="1"/>
  <c r="O14" i="1" s="1"/>
  <c r="M36" i="1" l="1"/>
  <c r="P14" i="1"/>
  <c r="G14" i="1"/>
  <c r="F15" i="1"/>
  <c r="O15" i="1" s="1"/>
  <c r="M37" i="1" l="1"/>
  <c r="P15" i="1"/>
  <c r="G15" i="1"/>
  <c r="F16" i="1"/>
  <c r="O16" i="1" s="1"/>
  <c r="M38" i="1" l="1"/>
  <c r="P16" i="1"/>
  <c r="G16" i="1"/>
  <c r="F17" i="1"/>
  <c r="O17" i="1" s="1"/>
  <c r="M39" i="1" l="1"/>
  <c r="P17" i="1"/>
  <c r="F18" i="1"/>
  <c r="O18" i="1" s="1"/>
  <c r="G17" i="1"/>
  <c r="M41" i="1" l="1"/>
  <c r="M40" i="1"/>
  <c r="P18" i="1"/>
  <c r="F19" i="1"/>
  <c r="O19" i="1" s="1"/>
  <c r="G18" i="1"/>
  <c r="P19" i="1" l="1"/>
  <c r="G19" i="1"/>
  <c r="F20" i="1"/>
  <c r="O20" i="1" s="1"/>
  <c r="P20" i="1" l="1"/>
  <c r="G20" i="1"/>
  <c r="F21" i="1"/>
  <c r="O21" i="1" s="1"/>
  <c r="P21" i="1" l="1"/>
  <c r="G21" i="1"/>
  <c r="F22" i="1"/>
  <c r="O22" i="1" s="1"/>
  <c r="P22" i="1" l="1"/>
  <c r="G22" i="1"/>
  <c r="F23" i="1"/>
  <c r="O23" i="1" s="1"/>
  <c r="P23" i="1" l="1"/>
  <c r="F24" i="1"/>
  <c r="O24" i="1" s="1"/>
  <c r="G23" i="1"/>
  <c r="P24" i="1" l="1"/>
  <c r="G24" i="1"/>
  <c r="F25" i="1"/>
  <c r="O25" i="1" s="1"/>
  <c r="P25" i="1" l="1"/>
  <c r="G25" i="1"/>
  <c r="F26" i="1"/>
  <c r="O26" i="1" s="1"/>
  <c r="P26" i="1" l="1"/>
  <c r="G26" i="1"/>
  <c r="F27" i="1"/>
  <c r="O27" i="1" s="1"/>
  <c r="P27" i="1" l="1"/>
  <c r="F28" i="1"/>
  <c r="O28" i="1" s="1"/>
  <c r="G27" i="1"/>
  <c r="P28" i="1" l="1"/>
  <c r="G28" i="1"/>
  <c r="F29" i="1"/>
  <c r="O29" i="1" s="1"/>
  <c r="P29" i="1" l="1"/>
  <c r="F30" i="1"/>
  <c r="O30" i="1" s="1"/>
  <c r="G29" i="1"/>
  <c r="P30" i="1" l="1"/>
  <c r="G30" i="1"/>
  <c r="F31" i="1"/>
  <c r="O31" i="1" s="1"/>
  <c r="P31" i="1" l="1"/>
  <c r="G31" i="1"/>
  <c r="F32" i="1"/>
  <c r="O32" i="1" s="1"/>
  <c r="P32" i="1" l="1"/>
  <c r="G32" i="1"/>
  <c r="F33" i="1"/>
  <c r="O33" i="1" s="1"/>
  <c r="P33" i="1" l="1"/>
  <c r="F34" i="1"/>
  <c r="O34" i="1" s="1"/>
  <c r="G33" i="1"/>
  <c r="P34" i="1" l="1"/>
  <c r="F35" i="1"/>
  <c r="O35" i="1" s="1"/>
  <c r="G34" i="1"/>
  <c r="P35" i="1" l="1"/>
  <c r="G35" i="1"/>
  <c r="F36" i="1"/>
  <c r="O36" i="1" s="1"/>
  <c r="P36" i="1" l="1"/>
  <c r="G36" i="1"/>
  <c r="F37" i="1"/>
  <c r="O37" i="1" s="1"/>
  <c r="P37" i="1" l="1"/>
  <c r="G37" i="1"/>
  <c r="F38" i="1"/>
  <c r="O38" i="1" s="1"/>
  <c r="P38" i="1" l="1"/>
  <c r="G38" i="1"/>
  <c r="F39" i="1"/>
  <c r="O39" i="1" s="1"/>
  <c r="G9" i="1"/>
  <c r="P9" i="1"/>
  <c r="P39" i="1" l="1"/>
  <c r="G39" i="1"/>
  <c r="F40" i="1"/>
  <c r="O40" i="1" s="1"/>
  <c r="P40" i="1" l="1"/>
  <c r="F41" i="1"/>
  <c r="O41" i="1" s="1"/>
  <c r="G40" i="1"/>
  <c r="P41" i="1" l="1"/>
  <c r="G41" i="1"/>
</calcChain>
</file>

<file path=xl/sharedStrings.xml><?xml version="1.0" encoding="utf-8"?>
<sst xmlns="http://schemas.openxmlformats.org/spreadsheetml/2006/main" count="24" uniqueCount="15">
  <si>
    <t>ΟΧΙ</t>
  </si>
  <si>
    <t>ΠΡΟΤΑΣΗ ΣΥΡΙΖΑ-ΜΙΚΤΑ</t>
  </si>
  <si>
    <t>2015-ΚΑΘΑΡΑ-ΠΑΣΟΚ</t>
  </si>
  <si>
    <t>ΠΡΟΤΑΣΗ ΣΥΡΙΖΑ-ΚΑΘΑΡΑ</t>
  </si>
  <si>
    <t>διαφ μικτών 2016-2015</t>
  </si>
  <si>
    <t>διαφ μικτών 2016-2010</t>
  </si>
  <si>
    <t>ΕΤΗ ΥΠΗΡ 2011</t>
  </si>
  <si>
    <t>ΕΤΗ ΥΠΗΡ 2015</t>
  </si>
  <si>
    <t>2015-ΜΙΚΤΑ-ΠΑΣΟΚ</t>
  </si>
  <si>
    <t>2011-ΜΙΚΤΑ-ΠΑΣΟΚ</t>
  </si>
  <si>
    <t>ΠΡΟ ΜΝΗΜΟΝΙΟΥ-ΜΙΚΤΑ</t>
  </si>
  <si>
    <t>ΠΡΟ ΜΝΗΜΟΝΙΟΥ-ΚΑΘΑΡΑ</t>
  </si>
  <si>
    <t>2011-ΚΑΘΑΡΑ-ΠΑΣΟΚ</t>
  </si>
  <si>
    <t>διαφ καθαρών 2016-2015</t>
  </si>
  <si>
    <t>διαφ καθαρών 2016-2010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</si>
</sst>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3" fillId="0" borderId="0" xfId="0" applyNumberFormat="1" applyFont="1"/>
    <xf numFmtId="0" fontId="3" fillId="0" borderId="0" xfId="0" applyFont="1"/>
    <xf numFmtId="0" fontId="0" fillId="0" borderId="1" xfId="0" applyBorder="1" applyAlignment="1">
      <alignment horizontal="center"/>
    </xf>
    <xf numFmtId="3" fontId="2" fillId="0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pane ySplit="1350" topLeftCell="A25" activePane="bottomLeft"/>
      <selection activeCell="A10" sqref="A10"/>
      <selection pane="bottomLeft" activeCell="H4" sqref="H4"/>
    </sheetView>
  </sheetViews>
  <sheetFormatPr defaultRowHeight="16.5" customHeight="1" x14ac:dyDescent="0.3"/>
  <cols>
    <col min="1" max="2" width="5.85546875" bestFit="1" customWidth="1"/>
    <col min="3" max="3" width="13.5703125" style="1" bestFit="1" customWidth="1"/>
    <col min="4" max="5" width="7.140625" style="1" bestFit="1" customWidth="1"/>
    <col min="6" max="6" width="9.42578125" style="1" bestFit="1" customWidth="1"/>
    <col min="7" max="7" width="14.5703125" style="4" bestFit="1" customWidth="1"/>
    <col min="8" max="8" width="14.5703125" bestFit="1" customWidth="1"/>
    <col min="9" max="9" width="6.140625" customWidth="1"/>
    <col min="10" max="11" width="5.85546875" bestFit="1" customWidth="1"/>
    <col min="12" max="12" width="13.5703125" style="1" bestFit="1" customWidth="1"/>
    <col min="13" max="13" width="8.5703125" style="1" bestFit="1" customWidth="1"/>
    <col min="14" max="14" width="9.28515625" style="1" bestFit="1" customWidth="1"/>
    <col min="15" max="15" width="9.42578125" style="1" bestFit="1" customWidth="1"/>
    <col min="16" max="16" width="14.5703125" style="5" bestFit="1" customWidth="1"/>
    <col min="17" max="17" width="14.5703125" bestFit="1" customWidth="1"/>
  </cols>
  <sheetData>
    <row r="1" spans="1:17" s="11" customFormat="1" ht="56.25" x14ac:dyDescent="0.25">
      <c r="A1" s="8" t="s">
        <v>6</v>
      </c>
      <c r="B1" s="8" t="s">
        <v>7</v>
      </c>
      <c r="C1" s="9" t="s">
        <v>10</v>
      </c>
      <c r="D1" s="8" t="s">
        <v>9</v>
      </c>
      <c r="E1" s="8" t="s">
        <v>8</v>
      </c>
      <c r="F1" s="8" t="s">
        <v>1</v>
      </c>
      <c r="G1" s="10" t="s">
        <v>4</v>
      </c>
      <c r="H1" s="10" t="s">
        <v>5</v>
      </c>
      <c r="J1" s="8" t="s">
        <v>6</v>
      </c>
      <c r="K1" s="8" t="s">
        <v>7</v>
      </c>
      <c r="L1" s="9" t="s">
        <v>11</v>
      </c>
      <c r="M1" s="8" t="s">
        <v>12</v>
      </c>
      <c r="N1" s="8" t="s">
        <v>2</v>
      </c>
      <c r="O1" s="8" t="s">
        <v>3</v>
      </c>
      <c r="P1" s="10" t="s">
        <v>13</v>
      </c>
      <c r="Q1" s="10" t="s">
        <v>14</v>
      </c>
    </row>
    <row r="2" spans="1:17" ht="16.5" customHeight="1" x14ac:dyDescent="0.3">
      <c r="A2" s="6" t="s">
        <v>0</v>
      </c>
      <c r="B2" s="2">
        <v>0</v>
      </c>
      <c r="C2" s="3"/>
      <c r="D2" s="3"/>
      <c r="E2" s="3">
        <f>$D$6</f>
        <v>1092</v>
      </c>
      <c r="F2" s="3">
        <v>1092</v>
      </c>
      <c r="G2" s="7">
        <f t="shared" ref="G2:G41" si="0">F2-E2</f>
        <v>0</v>
      </c>
      <c r="H2" s="7"/>
      <c r="J2" s="6" t="s">
        <v>0</v>
      </c>
      <c r="K2" s="2">
        <v>0</v>
      </c>
      <c r="L2" s="3"/>
      <c r="M2" s="3">
        <f>D2*0.71</f>
        <v>0</v>
      </c>
      <c r="N2" s="3">
        <f>E2*0.71</f>
        <v>775.31999999999994</v>
      </c>
      <c r="O2" s="3">
        <f>F2*0.71</f>
        <v>775.31999999999994</v>
      </c>
      <c r="P2" s="7">
        <f t="shared" ref="P2:P41" si="1">O2-N2</f>
        <v>0</v>
      </c>
      <c r="Q2" s="7"/>
    </row>
    <row r="3" spans="1:17" ht="16.5" customHeight="1" x14ac:dyDescent="0.3">
      <c r="A3" s="6" t="s">
        <v>0</v>
      </c>
      <c r="B3" s="2">
        <v>1</v>
      </c>
      <c r="C3" s="3"/>
      <c r="D3" s="3"/>
      <c r="E3" s="3">
        <f t="shared" ref="E3:E8" si="2">$D$6</f>
        <v>1092</v>
      </c>
      <c r="F3" s="3">
        <f>F2</f>
        <v>1092</v>
      </c>
      <c r="G3" s="7">
        <f t="shared" si="0"/>
        <v>0</v>
      </c>
      <c r="H3" s="7"/>
      <c r="J3" s="6" t="s">
        <v>0</v>
      </c>
      <c r="K3" s="2">
        <v>1</v>
      </c>
      <c r="L3" s="3"/>
      <c r="M3" s="3">
        <f t="shared" ref="M3:M41" si="3">D3*0.71</f>
        <v>0</v>
      </c>
      <c r="N3" s="3">
        <f t="shared" ref="N3:N41" si="4">E3*0.71</f>
        <v>775.31999999999994</v>
      </c>
      <c r="O3" s="3">
        <f t="shared" ref="O3:O41" si="5">F3*0.71</f>
        <v>775.31999999999994</v>
      </c>
      <c r="P3" s="7">
        <f t="shared" si="1"/>
        <v>0</v>
      </c>
      <c r="Q3" s="7"/>
    </row>
    <row r="4" spans="1:17" ht="16.5" customHeight="1" x14ac:dyDescent="0.3">
      <c r="A4" s="6" t="s">
        <v>0</v>
      </c>
      <c r="B4" s="2">
        <v>2</v>
      </c>
      <c r="C4" s="3"/>
      <c r="D4" s="3"/>
      <c r="E4" s="3">
        <f t="shared" si="2"/>
        <v>1092</v>
      </c>
      <c r="F4" s="3">
        <f>F3*1.03</f>
        <v>1124.76</v>
      </c>
      <c r="G4" s="7">
        <f t="shared" si="0"/>
        <v>32.759999999999991</v>
      </c>
      <c r="H4" s="7"/>
      <c r="J4" s="6" t="s">
        <v>0</v>
      </c>
      <c r="K4" s="2">
        <v>2</v>
      </c>
      <c r="L4" s="3"/>
      <c r="M4" s="3">
        <f t="shared" si="3"/>
        <v>0</v>
      </c>
      <c r="N4" s="3">
        <f t="shared" si="4"/>
        <v>775.31999999999994</v>
      </c>
      <c r="O4" s="3">
        <f t="shared" si="5"/>
        <v>798.57959999999991</v>
      </c>
      <c r="P4" s="7">
        <f t="shared" si="1"/>
        <v>23.259599999999978</v>
      </c>
      <c r="Q4" s="7"/>
    </row>
    <row r="5" spans="1:17" ht="16.5" customHeight="1" x14ac:dyDescent="0.3">
      <c r="A5" s="6" t="s">
        <v>0</v>
      </c>
      <c r="B5" s="2">
        <v>3</v>
      </c>
      <c r="C5" s="3"/>
      <c r="D5" s="3"/>
      <c r="E5" s="3">
        <f t="shared" si="2"/>
        <v>1092</v>
      </c>
      <c r="F5" s="3">
        <f>F4</f>
        <v>1124.76</v>
      </c>
      <c r="G5" s="7">
        <f t="shared" si="0"/>
        <v>32.759999999999991</v>
      </c>
      <c r="H5" s="7"/>
      <c r="J5" s="6" t="s">
        <v>0</v>
      </c>
      <c r="K5" s="2">
        <v>3</v>
      </c>
      <c r="L5" s="3"/>
      <c r="M5" s="3">
        <f t="shared" si="3"/>
        <v>0</v>
      </c>
      <c r="N5" s="3">
        <f t="shared" si="4"/>
        <v>775.31999999999994</v>
      </c>
      <c r="O5" s="3">
        <f t="shared" si="5"/>
        <v>798.57959999999991</v>
      </c>
      <c r="P5" s="7">
        <f t="shared" si="1"/>
        <v>23.259599999999978</v>
      </c>
      <c r="Q5" s="7"/>
    </row>
    <row r="6" spans="1:17" ht="16.5" customHeight="1" x14ac:dyDescent="0.3">
      <c r="A6" s="2">
        <f>B6-4</f>
        <v>0</v>
      </c>
      <c r="B6" s="2">
        <v>4</v>
      </c>
      <c r="C6" s="3">
        <f>L6*1.41</f>
        <v>1635.6</v>
      </c>
      <c r="D6" s="3">
        <v>1092</v>
      </c>
      <c r="E6" s="3">
        <f t="shared" si="2"/>
        <v>1092</v>
      </c>
      <c r="F6" s="3">
        <f t="shared" ref="F6:F40" si="6">F5*1.03</f>
        <v>1158.5028</v>
      </c>
      <c r="G6" s="7">
        <f t="shared" si="0"/>
        <v>66.502799999999979</v>
      </c>
      <c r="H6" s="7">
        <f t="shared" ref="H6:H41" si="7">F6-C6</f>
        <v>-477.09719999999993</v>
      </c>
      <c r="J6" s="2">
        <f>K6-4</f>
        <v>0</v>
      </c>
      <c r="K6" s="2">
        <v>4</v>
      </c>
      <c r="L6" s="3">
        <v>1160</v>
      </c>
      <c r="M6" s="3">
        <f t="shared" si="3"/>
        <v>775.31999999999994</v>
      </c>
      <c r="N6" s="3">
        <f t="shared" si="4"/>
        <v>775.31999999999994</v>
      </c>
      <c r="O6" s="3">
        <f t="shared" si="5"/>
        <v>822.53698799999995</v>
      </c>
      <c r="P6" s="7">
        <f t="shared" si="1"/>
        <v>47.216988000000015</v>
      </c>
      <c r="Q6" s="7">
        <f t="shared" ref="Q6:Q41" si="8">O6-L6</f>
        <v>-337.46301200000005</v>
      </c>
    </row>
    <row r="7" spans="1:17" ht="16.5" customHeight="1" x14ac:dyDescent="0.3">
      <c r="A7" s="2">
        <f t="shared" ref="A7:A41" si="9">B7-4</f>
        <v>1</v>
      </c>
      <c r="B7" s="2">
        <v>5</v>
      </c>
      <c r="C7" s="3">
        <f>L7*1.41</f>
        <v>1635.6</v>
      </c>
      <c r="D7" s="3">
        <f>$D$6</f>
        <v>1092</v>
      </c>
      <c r="E7" s="3">
        <f t="shared" si="2"/>
        <v>1092</v>
      </c>
      <c r="F7" s="3">
        <f>F6</f>
        <v>1158.5028</v>
      </c>
      <c r="G7" s="7">
        <f t="shared" si="0"/>
        <v>66.502799999999979</v>
      </c>
      <c r="H7" s="7">
        <f t="shared" si="7"/>
        <v>-477.09719999999993</v>
      </c>
      <c r="J7" s="2">
        <f t="shared" ref="J7:J41" si="10">K7-4</f>
        <v>1</v>
      </c>
      <c r="K7" s="2">
        <v>5</v>
      </c>
      <c r="L7" s="3">
        <v>1160</v>
      </c>
      <c r="M7" s="3">
        <f t="shared" si="3"/>
        <v>775.31999999999994</v>
      </c>
      <c r="N7" s="3">
        <f t="shared" si="4"/>
        <v>775.31999999999994</v>
      </c>
      <c r="O7" s="3">
        <f t="shared" si="5"/>
        <v>822.53698799999995</v>
      </c>
      <c r="P7" s="7">
        <f t="shared" si="1"/>
        <v>47.216988000000015</v>
      </c>
      <c r="Q7" s="7">
        <f t="shared" si="8"/>
        <v>-337.46301200000005</v>
      </c>
    </row>
    <row r="8" spans="1:17" ht="16.5" customHeight="1" x14ac:dyDescent="0.3">
      <c r="A8" s="2">
        <f t="shared" si="9"/>
        <v>2</v>
      </c>
      <c r="B8" s="2">
        <v>6</v>
      </c>
      <c r="C8" s="3">
        <f t="shared" ref="C8:C41" si="11">L8*1.41</f>
        <v>1635.6</v>
      </c>
      <c r="D8" s="3">
        <f>$D$6</f>
        <v>1092</v>
      </c>
      <c r="E8" s="3">
        <f t="shared" si="2"/>
        <v>1092</v>
      </c>
      <c r="F8" s="3">
        <f t="shared" si="6"/>
        <v>1193.2578840000001</v>
      </c>
      <c r="G8" s="7">
        <f t="shared" si="0"/>
        <v>101.2578840000001</v>
      </c>
      <c r="H8" s="7">
        <f t="shared" si="7"/>
        <v>-442.34211599999981</v>
      </c>
      <c r="J8" s="2">
        <f t="shared" si="10"/>
        <v>2</v>
      </c>
      <c r="K8" s="2">
        <v>6</v>
      </c>
      <c r="L8" s="3">
        <v>1160</v>
      </c>
      <c r="M8" s="3">
        <f t="shared" si="3"/>
        <v>775.31999999999994</v>
      </c>
      <c r="N8" s="3">
        <f t="shared" si="4"/>
        <v>775.31999999999994</v>
      </c>
      <c r="O8" s="3">
        <f t="shared" si="5"/>
        <v>847.21309764</v>
      </c>
      <c r="P8" s="7">
        <f t="shared" si="1"/>
        <v>71.893097640000065</v>
      </c>
      <c r="Q8" s="7">
        <f t="shared" si="8"/>
        <v>-312.78690236</v>
      </c>
    </row>
    <row r="9" spans="1:17" ht="16.5" customHeight="1" x14ac:dyDescent="0.3">
      <c r="A9" s="2">
        <f t="shared" si="9"/>
        <v>3</v>
      </c>
      <c r="B9" s="2">
        <v>7</v>
      </c>
      <c r="C9" s="3">
        <f t="shared" si="11"/>
        <v>1756.86</v>
      </c>
      <c r="D9" s="3">
        <f>($D$6*1.1)</f>
        <v>1201.2</v>
      </c>
      <c r="E9" s="3">
        <f>(($D$9*1.02)*1.02)</f>
        <v>1249.7284800000002</v>
      </c>
      <c r="F9" s="3">
        <f>F8</f>
        <v>1193.2578840000001</v>
      </c>
      <c r="G9" s="7">
        <f t="shared" si="0"/>
        <v>-56.470596000000114</v>
      </c>
      <c r="H9" s="7">
        <f t="shared" si="7"/>
        <v>-563.6021159999998</v>
      </c>
      <c r="J9" s="2">
        <f t="shared" si="10"/>
        <v>3</v>
      </c>
      <c r="K9" s="2">
        <v>7</v>
      </c>
      <c r="L9" s="3">
        <v>1246</v>
      </c>
      <c r="M9" s="3">
        <f t="shared" si="3"/>
        <v>852.85199999999998</v>
      </c>
      <c r="N9" s="3">
        <f t="shared" si="4"/>
        <v>887.3072208000001</v>
      </c>
      <c r="O9" s="3">
        <f t="shared" si="5"/>
        <v>847.21309764</v>
      </c>
      <c r="P9" s="7">
        <f t="shared" si="1"/>
        <v>-40.094123160000095</v>
      </c>
      <c r="Q9" s="7">
        <f t="shared" si="8"/>
        <v>-398.78690236</v>
      </c>
    </row>
    <row r="10" spans="1:17" ht="16.5" customHeight="1" x14ac:dyDescent="0.3">
      <c r="A10" s="2">
        <f t="shared" si="9"/>
        <v>4</v>
      </c>
      <c r="B10" s="2">
        <v>8</v>
      </c>
      <c r="C10" s="3">
        <f t="shared" si="11"/>
        <v>1756.86</v>
      </c>
      <c r="D10" s="3">
        <f>D9</f>
        <v>1201.2</v>
      </c>
      <c r="E10" s="3">
        <f t="shared" ref="E10:E14" si="12">(($D$9*1.02)*1.02)</f>
        <v>1249.7284800000002</v>
      </c>
      <c r="F10" s="3">
        <f t="shared" si="6"/>
        <v>1229.05562052</v>
      </c>
      <c r="G10" s="7">
        <f t="shared" si="0"/>
        <v>-20.67285948000017</v>
      </c>
      <c r="H10" s="7">
        <f t="shared" si="7"/>
        <v>-527.80437947999985</v>
      </c>
      <c r="J10" s="2">
        <f t="shared" si="10"/>
        <v>4</v>
      </c>
      <c r="K10" s="2">
        <v>8</v>
      </c>
      <c r="L10" s="3">
        <v>1246</v>
      </c>
      <c r="M10" s="3">
        <f t="shared" si="3"/>
        <v>852.85199999999998</v>
      </c>
      <c r="N10" s="3">
        <f t="shared" si="4"/>
        <v>887.3072208000001</v>
      </c>
      <c r="O10" s="3">
        <f t="shared" si="5"/>
        <v>872.62949056920002</v>
      </c>
      <c r="P10" s="7">
        <f t="shared" si="1"/>
        <v>-14.67773023080008</v>
      </c>
      <c r="Q10" s="7">
        <f t="shared" si="8"/>
        <v>-373.37050943079998</v>
      </c>
    </row>
    <row r="11" spans="1:17" ht="16.5" customHeight="1" x14ac:dyDescent="0.3">
      <c r="A11" s="2">
        <f t="shared" si="9"/>
        <v>5</v>
      </c>
      <c r="B11" s="2">
        <v>9</v>
      </c>
      <c r="C11" s="3">
        <f t="shared" si="11"/>
        <v>1790.6999999999998</v>
      </c>
      <c r="D11" s="3">
        <f>($D$9*1.02)</f>
        <v>1225.2240000000002</v>
      </c>
      <c r="E11" s="3">
        <f t="shared" si="12"/>
        <v>1249.7284800000002</v>
      </c>
      <c r="F11" s="3">
        <f>F10</f>
        <v>1229.05562052</v>
      </c>
      <c r="G11" s="7">
        <f t="shared" si="0"/>
        <v>-20.67285948000017</v>
      </c>
      <c r="H11" s="7">
        <f t="shared" si="7"/>
        <v>-561.64437947999977</v>
      </c>
      <c r="J11" s="2">
        <f t="shared" si="10"/>
        <v>5</v>
      </c>
      <c r="K11" s="2">
        <v>9</v>
      </c>
      <c r="L11" s="3">
        <v>1270</v>
      </c>
      <c r="M11" s="3">
        <f t="shared" si="3"/>
        <v>869.90904000000012</v>
      </c>
      <c r="N11" s="3">
        <f t="shared" si="4"/>
        <v>887.3072208000001</v>
      </c>
      <c r="O11" s="3">
        <f t="shared" si="5"/>
        <v>872.62949056920002</v>
      </c>
      <c r="P11" s="7">
        <f t="shared" si="1"/>
        <v>-14.67773023080008</v>
      </c>
      <c r="Q11" s="7">
        <f t="shared" si="8"/>
        <v>-397.37050943079998</v>
      </c>
    </row>
    <row r="12" spans="1:17" ht="16.5" customHeight="1" x14ac:dyDescent="0.3">
      <c r="A12" s="2">
        <f t="shared" si="9"/>
        <v>6</v>
      </c>
      <c r="B12" s="2">
        <v>10</v>
      </c>
      <c r="C12" s="3">
        <f t="shared" si="11"/>
        <v>1790.6999999999998</v>
      </c>
      <c r="D12" s="3">
        <f t="shared" ref="D12:D14" si="13">($D$9*1.02)</f>
        <v>1225.2240000000002</v>
      </c>
      <c r="E12" s="3">
        <f t="shared" si="12"/>
        <v>1249.7284800000002</v>
      </c>
      <c r="F12" s="3">
        <f t="shared" si="6"/>
        <v>1265.9272891356002</v>
      </c>
      <c r="G12" s="7">
        <f t="shared" si="0"/>
        <v>16.198809135599959</v>
      </c>
      <c r="H12" s="7">
        <f t="shared" si="7"/>
        <v>-524.77271086439964</v>
      </c>
      <c r="J12" s="2">
        <f t="shared" si="10"/>
        <v>6</v>
      </c>
      <c r="K12" s="2">
        <v>10</v>
      </c>
      <c r="L12" s="3">
        <v>1270</v>
      </c>
      <c r="M12" s="3">
        <f t="shared" si="3"/>
        <v>869.90904000000012</v>
      </c>
      <c r="N12" s="3">
        <f t="shared" si="4"/>
        <v>887.3072208000001</v>
      </c>
      <c r="O12" s="3">
        <f t="shared" si="5"/>
        <v>898.80837528627603</v>
      </c>
      <c r="P12" s="7">
        <f t="shared" si="1"/>
        <v>11.501154486275937</v>
      </c>
      <c r="Q12" s="7">
        <f t="shared" si="8"/>
        <v>-371.19162471372397</v>
      </c>
    </row>
    <row r="13" spans="1:17" ht="16.5" customHeight="1" x14ac:dyDescent="0.3">
      <c r="A13" s="2">
        <f t="shared" si="9"/>
        <v>7</v>
      </c>
      <c r="B13" s="2">
        <v>11</v>
      </c>
      <c r="C13" s="3">
        <f t="shared" si="11"/>
        <v>1824.54</v>
      </c>
      <c r="D13" s="3">
        <f>(($D$9*1.02)*1.02)</f>
        <v>1249.7284800000002</v>
      </c>
      <c r="E13" s="3">
        <f t="shared" si="12"/>
        <v>1249.7284800000002</v>
      </c>
      <c r="F13" s="3">
        <f>F12</f>
        <v>1265.9272891356002</v>
      </c>
      <c r="G13" s="7">
        <f t="shared" si="0"/>
        <v>16.198809135599959</v>
      </c>
      <c r="H13" s="7">
        <f t="shared" si="7"/>
        <v>-558.61271086439979</v>
      </c>
      <c r="J13" s="2">
        <f t="shared" si="10"/>
        <v>7</v>
      </c>
      <c r="K13" s="2">
        <v>11</v>
      </c>
      <c r="L13" s="3">
        <v>1294</v>
      </c>
      <c r="M13" s="3">
        <f t="shared" si="3"/>
        <v>887.3072208000001</v>
      </c>
      <c r="N13" s="3">
        <f t="shared" si="4"/>
        <v>887.3072208000001</v>
      </c>
      <c r="O13" s="3">
        <f t="shared" si="5"/>
        <v>898.80837528627603</v>
      </c>
      <c r="P13" s="7">
        <f t="shared" si="1"/>
        <v>11.501154486275937</v>
      </c>
      <c r="Q13" s="7">
        <f t="shared" si="8"/>
        <v>-395.19162471372397</v>
      </c>
    </row>
    <row r="14" spans="1:17" ht="16.5" customHeight="1" x14ac:dyDescent="0.3">
      <c r="A14" s="2">
        <f t="shared" si="9"/>
        <v>8</v>
      </c>
      <c r="B14" s="2">
        <v>12</v>
      </c>
      <c r="C14" s="3">
        <f t="shared" si="11"/>
        <v>1824.54</v>
      </c>
      <c r="D14" s="3">
        <f>(($D$9*1.02)*1.02)</f>
        <v>1249.7284800000002</v>
      </c>
      <c r="E14" s="3">
        <f t="shared" si="12"/>
        <v>1249.7284800000002</v>
      </c>
      <c r="F14" s="3">
        <f t="shared" si="6"/>
        <v>1303.9051078096682</v>
      </c>
      <c r="G14" s="7">
        <f t="shared" si="0"/>
        <v>54.176627809667934</v>
      </c>
      <c r="H14" s="7">
        <f t="shared" si="7"/>
        <v>-520.63489219033181</v>
      </c>
      <c r="J14" s="2">
        <f t="shared" si="10"/>
        <v>8</v>
      </c>
      <c r="K14" s="2">
        <v>12</v>
      </c>
      <c r="L14" s="3">
        <v>1294</v>
      </c>
      <c r="M14" s="3">
        <f t="shared" si="3"/>
        <v>887.3072208000001</v>
      </c>
      <c r="N14" s="3">
        <f t="shared" si="4"/>
        <v>887.3072208000001</v>
      </c>
      <c r="O14" s="3">
        <f t="shared" si="5"/>
        <v>925.77262654486435</v>
      </c>
      <c r="P14" s="7">
        <f t="shared" si="1"/>
        <v>38.465405744864256</v>
      </c>
      <c r="Q14" s="7">
        <f t="shared" si="8"/>
        <v>-368.22737345513565</v>
      </c>
    </row>
    <row r="15" spans="1:17" ht="16.5" customHeight="1" x14ac:dyDescent="0.3">
      <c r="A15" s="2">
        <f t="shared" si="9"/>
        <v>9</v>
      </c>
      <c r="B15" s="2">
        <v>13</v>
      </c>
      <c r="C15" s="3">
        <f t="shared" si="11"/>
        <v>1861.1999999999998</v>
      </c>
      <c r="D15" s="3">
        <f>($D$9*1.15)</f>
        <v>1381.3799999999999</v>
      </c>
      <c r="E15" s="3">
        <f>(($D$15*1.02)*1.02)</f>
        <v>1437.187752</v>
      </c>
      <c r="F15" s="3">
        <f>F14</f>
        <v>1303.9051078096682</v>
      </c>
      <c r="G15" s="7">
        <f t="shared" si="0"/>
        <v>-133.28264419033189</v>
      </c>
      <c r="H15" s="7">
        <f t="shared" si="7"/>
        <v>-557.29489219033167</v>
      </c>
      <c r="J15" s="2">
        <f t="shared" si="10"/>
        <v>9</v>
      </c>
      <c r="K15" s="2">
        <v>13</v>
      </c>
      <c r="L15" s="3">
        <v>1320</v>
      </c>
      <c r="M15" s="3">
        <f t="shared" si="3"/>
        <v>980.77979999999991</v>
      </c>
      <c r="N15" s="3">
        <f t="shared" si="4"/>
        <v>1020.40330392</v>
      </c>
      <c r="O15" s="3">
        <f t="shared" si="5"/>
        <v>925.77262654486435</v>
      </c>
      <c r="P15" s="7">
        <f t="shared" si="1"/>
        <v>-94.630677375135633</v>
      </c>
      <c r="Q15" s="7">
        <f t="shared" si="8"/>
        <v>-394.22737345513565</v>
      </c>
    </row>
    <row r="16" spans="1:17" ht="16.5" customHeight="1" x14ac:dyDescent="0.3">
      <c r="A16" s="2">
        <f t="shared" si="9"/>
        <v>10</v>
      </c>
      <c r="B16" s="2">
        <v>14</v>
      </c>
      <c r="C16" s="3">
        <f t="shared" si="11"/>
        <v>1861.1999999999998</v>
      </c>
      <c r="D16" s="3">
        <f>$D$15</f>
        <v>1381.3799999999999</v>
      </c>
      <c r="E16" s="3">
        <f t="shared" ref="E16:E20" si="14">(($D$15*1.02)*1.02)</f>
        <v>1437.187752</v>
      </c>
      <c r="F16" s="3">
        <f t="shared" si="6"/>
        <v>1343.0222610439582</v>
      </c>
      <c r="G16" s="7">
        <f t="shared" si="0"/>
        <v>-94.165490956041822</v>
      </c>
      <c r="H16" s="7">
        <f t="shared" si="7"/>
        <v>-518.17773895604159</v>
      </c>
      <c r="J16" s="2">
        <f t="shared" si="10"/>
        <v>10</v>
      </c>
      <c r="K16" s="2">
        <v>14</v>
      </c>
      <c r="L16" s="3">
        <v>1320</v>
      </c>
      <c r="M16" s="3">
        <f t="shared" si="3"/>
        <v>980.77979999999991</v>
      </c>
      <c r="N16" s="3">
        <f t="shared" si="4"/>
        <v>1020.40330392</v>
      </c>
      <c r="O16" s="3">
        <f t="shared" si="5"/>
        <v>953.54580534121033</v>
      </c>
      <c r="P16" s="7">
        <f t="shared" si="1"/>
        <v>-66.857498578789659</v>
      </c>
      <c r="Q16" s="7">
        <f t="shared" si="8"/>
        <v>-366.45419465878967</v>
      </c>
    </row>
    <row r="17" spans="1:17" ht="16.5" customHeight="1" x14ac:dyDescent="0.3">
      <c r="A17" s="2">
        <f t="shared" si="9"/>
        <v>11</v>
      </c>
      <c r="B17" s="2">
        <v>15</v>
      </c>
      <c r="C17" s="3">
        <f t="shared" si="11"/>
        <v>1892.2199999999998</v>
      </c>
      <c r="D17" s="3">
        <f>($D$15*1.02)</f>
        <v>1409.0075999999999</v>
      </c>
      <c r="E17" s="3">
        <f>((($D$15*1.02)*1.02)*1.02)</f>
        <v>1465.93150704</v>
      </c>
      <c r="F17" s="3">
        <f>F16</f>
        <v>1343.0222610439582</v>
      </c>
      <c r="G17" s="7">
        <f t="shared" si="0"/>
        <v>-122.90924599604182</v>
      </c>
      <c r="H17" s="7">
        <f t="shared" si="7"/>
        <v>-549.19773895604158</v>
      </c>
      <c r="J17" s="2">
        <f t="shared" si="10"/>
        <v>11</v>
      </c>
      <c r="K17" s="2">
        <v>15</v>
      </c>
      <c r="L17" s="3">
        <v>1342</v>
      </c>
      <c r="M17" s="3">
        <f t="shared" si="3"/>
        <v>1000.3953959999999</v>
      </c>
      <c r="N17" s="3">
        <f t="shared" si="4"/>
        <v>1040.8113699983999</v>
      </c>
      <c r="O17" s="3">
        <f t="shared" si="5"/>
        <v>953.54580534121033</v>
      </c>
      <c r="P17" s="7">
        <f t="shared" si="1"/>
        <v>-87.265564657189543</v>
      </c>
      <c r="Q17" s="7">
        <f t="shared" si="8"/>
        <v>-388.45419465878967</v>
      </c>
    </row>
    <row r="18" spans="1:17" ht="16.5" customHeight="1" x14ac:dyDescent="0.3">
      <c r="A18" s="2">
        <f t="shared" si="9"/>
        <v>12</v>
      </c>
      <c r="B18" s="2">
        <v>16</v>
      </c>
      <c r="C18" s="3">
        <f t="shared" si="11"/>
        <v>1892.2199999999998</v>
      </c>
      <c r="D18" s="3">
        <f t="shared" ref="D18:D20" si="15">($D$15*1.02)</f>
        <v>1409.0075999999999</v>
      </c>
      <c r="E18" s="3">
        <f t="shared" ref="E18:E20" si="16">((($D$15*1.02)*1.02)*1.02)</f>
        <v>1465.93150704</v>
      </c>
      <c r="F18" s="3">
        <f t="shared" si="6"/>
        <v>1383.3129288752771</v>
      </c>
      <c r="G18" s="7">
        <f t="shared" si="0"/>
        <v>-82.618578164722976</v>
      </c>
      <c r="H18" s="7">
        <f t="shared" si="7"/>
        <v>-508.90707112472273</v>
      </c>
      <c r="J18" s="2">
        <f t="shared" si="10"/>
        <v>12</v>
      </c>
      <c r="K18" s="2">
        <v>16</v>
      </c>
      <c r="L18" s="3">
        <v>1342</v>
      </c>
      <c r="M18" s="3">
        <f t="shared" si="3"/>
        <v>1000.3953959999999</v>
      </c>
      <c r="N18" s="3">
        <f t="shared" si="4"/>
        <v>1040.8113699983999</v>
      </c>
      <c r="O18" s="3">
        <f t="shared" si="5"/>
        <v>982.15217950144665</v>
      </c>
      <c r="P18" s="7">
        <f t="shared" si="1"/>
        <v>-58.659190496953215</v>
      </c>
      <c r="Q18" s="7">
        <f t="shared" si="8"/>
        <v>-359.84782049855335</v>
      </c>
    </row>
    <row r="19" spans="1:17" ht="16.5" customHeight="1" x14ac:dyDescent="0.3">
      <c r="A19" s="2">
        <f t="shared" si="9"/>
        <v>13</v>
      </c>
      <c r="B19" s="2">
        <v>17</v>
      </c>
      <c r="C19" s="3">
        <f t="shared" si="11"/>
        <v>1926.06</v>
      </c>
      <c r="D19" s="3">
        <f>(($D$15*1.02)*1.02)</f>
        <v>1437.187752</v>
      </c>
      <c r="E19" s="3">
        <f t="shared" si="16"/>
        <v>1465.93150704</v>
      </c>
      <c r="F19" s="3">
        <f>F18</f>
        <v>1383.3129288752771</v>
      </c>
      <c r="G19" s="7">
        <f t="shared" si="0"/>
        <v>-82.618578164722976</v>
      </c>
      <c r="H19" s="7">
        <f t="shared" si="7"/>
        <v>-542.74707112472288</v>
      </c>
      <c r="J19" s="2">
        <f t="shared" si="10"/>
        <v>13</v>
      </c>
      <c r="K19" s="2">
        <v>17</v>
      </c>
      <c r="L19" s="3">
        <v>1366</v>
      </c>
      <c r="M19" s="3">
        <f t="shared" si="3"/>
        <v>1020.40330392</v>
      </c>
      <c r="N19" s="3">
        <f t="shared" si="4"/>
        <v>1040.8113699983999</v>
      </c>
      <c r="O19" s="3">
        <f t="shared" si="5"/>
        <v>982.15217950144665</v>
      </c>
      <c r="P19" s="7">
        <f t="shared" si="1"/>
        <v>-58.659190496953215</v>
      </c>
      <c r="Q19" s="7">
        <f t="shared" si="8"/>
        <v>-383.84782049855335</v>
      </c>
    </row>
    <row r="20" spans="1:17" ht="16.5" customHeight="1" x14ac:dyDescent="0.3">
      <c r="A20" s="2">
        <f t="shared" si="9"/>
        <v>14</v>
      </c>
      <c r="B20" s="2">
        <v>18</v>
      </c>
      <c r="C20" s="3">
        <f t="shared" si="11"/>
        <v>1926.06</v>
      </c>
      <c r="D20" s="3">
        <f>(($D$15*1.02)*1.02)</f>
        <v>1437.187752</v>
      </c>
      <c r="E20" s="3">
        <f t="shared" si="16"/>
        <v>1465.93150704</v>
      </c>
      <c r="F20" s="3">
        <f t="shared" si="6"/>
        <v>1424.8123167415354</v>
      </c>
      <c r="G20" s="7">
        <f t="shared" si="0"/>
        <v>-41.119190298464673</v>
      </c>
      <c r="H20" s="7">
        <f t="shared" si="7"/>
        <v>-501.24768325846458</v>
      </c>
      <c r="J20" s="2">
        <f t="shared" si="10"/>
        <v>14</v>
      </c>
      <c r="K20" s="2">
        <v>18</v>
      </c>
      <c r="L20" s="3">
        <v>1366</v>
      </c>
      <c r="M20" s="3">
        <f t="shared" si="3"/>
        <v>1020.40330392</v>
      </c>
      <c r="N20" s="3">
        <f t="shared" si="4"/>
        <v>1040.8113699983999</v>
      </c>
      <c r="O20" s="3">
        <f t="shared" si="5"/>
        <v>1011.6167448864901</v>
      </c>
      <c r="P20" s="7">
        <f t="shared" si="1"/>
        <v>-29.194625111909772</v>
      </c>
      <c r="Q20" s="7">
        <f t="shared" si="8"/>
        <v>-354.3832551135099</v>
      </c>
    </row>
    <row r="21" spans="1:17" ht="16.5" customHeight="1" x14ac:dyDescent="0.3">
      <c r="A21" s="2">
        <f t="shared" si="9"/>
        <v>15</v>
      </c>
      <c r="B21" s="2">
        <v>19</v>
      </c>
      <c r="C21" s="3">
        <f t="shared" si="11"/>
        <v>1959.8999999999999</v>
      </c>
      <c r="D21" s="3">
        <f>($D$15*1.15)</f>
        <v>1588.5869999999998</v>
      </c>
      <c r="E21" s="3">
        <f>(($D$21*1.02)*1.02)</f>
        <v>1652.7659148</v>
      </c>
      <c r="F21" s="3">
        <f>F20</f>
        <v>1424.8123167415354</v>
      </c>
      <c r="G21" s="7">
        <f t="shared" si="0"/>
        <v>-227.95359805846465</v>
      </c>
      <c r="H21" s="7">
        <f t="shared" si="7"/>
        <v>-535.08768325846449</v>
      </c>
      <c r="J21" s="2">
        <f t="shared" si="10"/>
        <v>15</v>
      </c>
      <c r="K21" s="2">
        <v>19</v>
      </c>
      <c r="L21" s="3">
        <v>1390</v>
      </c>
      <c r="M21" s="3">
        <f t="shared" si="3"/>
        <v>1127.8967699999998</v>
      </c>
      <c r="N21" s="3">
        <f t="shared" si="4"/>
        <v>1173.463799508</v>
      </c>
      <c r="O21" s="3">
        <f t="shared" si="5"/>
        <v>1011.6167448864901</v>
      </c>
      <c r="P21" s="7">
        <f t="shared" si="1"/>
        <v>-161.84705462150987</v>
      </c>
      <c r="Q21" s="7">
        <f t="shared" si="8"/>
        <v>-378.3832551135099</v>
      </c>
    </row>
    <row r="22" spans="1:17" ht="16.5" customHeight="1" x14ac:dyDescent="0.3">
      <c r="A22" s="2">
        <f t="shared" si="9"/>
        <v>16</v>
      </c>
      <c r="B22" s="2">
        <v>20</v>
      </c>
      <c r="C22" s="3">
        <f t="shared" si="11"/>
        <v>1959.8999999999999</v>
      </c>
      <c r="D22" s="3">
        <f t="shared" ref="D22:D26" si="17">($D$15*1.15)</f>
        <v>1588.5869999999998</v>
      </c>
      <c r="E22" s="3">
        <f t="shared" ref="E22:E26" si="18">(($D$21*1.02)*1.02)</f>
        <v>1652.7659148</v>
      </c>
      <c r="F22" s="3">
        <f t="shared" si="6"/>
        <v>1467.5566862437815</v>
      </c>
      <c r="G22" s="7">
        <f t="shared" si="0"/>
        <v>-185.20922855621848</v>
      </c>
      <c r="H22" s="7">
        <f t="shared" si="7"/>
        <v>-492.34331375621832</v>
      </c>
      <c r="J22" s="2">
        <f t="shared" si="10"/>
        <v>16</v>
      </c>
      <c r="K22" s="2">
        <v>20</v>
      </c>
      <c r="L22" s="3">
        <v>1390</v>
      </c>
      <c r="M22" s="3">
        <f t="shared" si="3"/>
        <v>1127.8967699999998</v>
      </c>
      <c r="N22" s="3">
        <f t="shared" si="4"/>
        <v>1173.463799508</v>
      </c>
      <c r="O22" s="3">
        <f t="shared" si="5"/>
        <v>1041.9652472330849</v>
      </c>
      <c r="P22" s="7">
        <f t="shared" si="1"/>
        <v>-131.49855227491503</v>
      </c>
      <c r="Q22" s="7">
        <f t="shared" si="8"/>
        <v>-348.03475276691506</v>
      </c>
    </row>
    <row r="23" spans="1:17" ht="16.5" customHeight="1" x14ac:dyDescent="0.3">
      <c r="A23" s="2">
        <f t="shared" si="9"/>
        <v>17</v>
      </c>
      <c r="B23" s="2">
        <v>21</v>
      </c>
      <c r="C23" s="3">
        <f t="shared" si="11"/>
        <v>1993.7399999999998</v>
      </c>
      <c r="D23" s="3">
        <f>(($D$15*1.15)*1.02)</f>
        <v>1620.3587399999999</v>
      </c>
      <c r="E23" s="3">
        <f>((($D$21*1.02)*1.02)*1.02)</f>
        <v>1685.821233096</v>
      </c>
      <c r="F23" s="3">
        <f>F22</f>
        <v>1467.5566862437815</v>
      </c>
      <c r="G23" s="7">
        <f t="shared" si="0"/>
        <v>-218.26454685221847</v>
      </c>
      <c r="H23" s="7">
        <f t="shared" si="7"/>
        <v>-526.18331375621824</v>
      </c>
      <c r="J23" s="2">
        <f t="shared" si="10"/>
        <v>17</v>
      </c>
      <c r="K23" s="2">
        <v>21</v>
      </c>
      <c r="L23" s="3">
        <v>1414</v>
      </c>
      <c r="M23" s="3">
        <f t="shared" si="3"/>
        <v>1150.4547054</v>
      </c>
      <c r="N23" s="3">
        <f t="shared" si="4"/>
        <v>1196.93307549816</v>
      </c>
      <c r="O23" s="3">
        <f t="shared" si="5"/>
        <v>1041.9652472330849</v>
      </c>
      <c r="P23" s="7">
        <f t="shared" si="1"/>
        <v>-154.96782826507501</v>
      </c>
      <c r="Q23" s="7">
        <f t="shared" si="8"/>
        <v>-372.03475276691506</v>
      </c>
    </row>
    <row r="24" spans="1:17" ht="16.5" customHeight="1" x14ac:dyDescent="0.3">
      <c r="A24" s="2">
        <f t="shared" si="9"/>
        <v>18</v>
      </c>
      <c r="B24" s="2">
        <v>22</v>
      </c>
      <c r="C24" s="3">
        <f t="shared" si="11"/>
        <v>1993.7399999999998</v>
      </c>
      <c r="D24" s="3">
        <f t="shared" ref="D24:D26" si="19">(($D$15*1.15)*1.02)</f>
        <v>1620.3587399999999</v>
      </c>
      <c r="E24" s="3">
        <f t="shared" ref="E24:E26" si="20">((($D$21*1.02)*1.02)*1.02)</f>
        <v>1685.821233096</v>
      </c>
      <c r="F24" s="3">
        <f t="shared" si="6"/>
        <v>1511.5833868310951</v>
      </c>
      <c r="G24" s="7">
        <f t="shared" si="0"/>
        <v>-174.23784626490487</v>
      </c>
      <c r="H24" s="7">
        <f t="shared" si="7"/>
        <v>-482.15661316890464</v>
      </c>
      <c r="J24" s="2">
        <f t="shared" si="10"/>
        <v>18</v>
      </c>
      <c r="K24" s="2">
        <v>22</v>
      </c>
      <c r="L24" s="3">
        <v>1414</v>
      </c>
      <c r="M24" s="3">
        <f t="shared" si="3"/>
        <v>1150.4547054</v>
      </c>
      <c r="N24" s="3">
        <f t="shared" si="4"/>
        <v>1196.93307549816</v>
      </c>
      <c r="O24" s="3">
        <f t="shared" si="5"/>
        <v>1073.2242046500776</v>
      </c>
      <c r="P24" s="7">
        <f t="shared" si="1"/>
        <v>-123.70887084808237</v>
      </c>
      <c r="Q24" s="7">
        <f t="shared" si="8"/>
        <v>-340.77579534992242</v>
      </c>
    </row>
    <row r="25" spans="1:17" ht="16.5" customHeight="1" x14ac:dyDescent="0.3">
      <c r="A25" s="2">
        <f t="shared" si="9"/>
        <v>19</v>
      </c>
      <c r="B25" s="2">
        <v>23</v>
      </c>
      <c r="C25" s="3">
        <f t="shared" si="11"/>
        <v>2027.58</v>
      </c>
      <c r="D25" s="3">
        <f>((($D$15*1.15)*1.02)*1.02)</f>
        <v>1652.7659148</v>
      </c>
      <c r="E25" s="3">
        <f>(((($D$21*1.02)*1.02)*1.02)*1.02)</f>
        <v>1719.53765775792</v>
      </c>
      <c r="F25" s="3">
        <f>F24</f>
        <v>1511.5833868310951</v>
      </c>
      <c r="G25" s="7">
        <f t="shared" si="0"/>
        <v>-207.95427092682485</v>
      </c>
      <c r="H25" s="7">
        <f t="shared" si="7"/>
        <v>-515.99661316890479</v>
      </c>
      <c r="J25" s="2">
        <f t="shared" si="10"/>
        <v>19</v>
      </c>
      <c r="K25" s="2">
        <v>23</v>
      </c>
      <c r="L25" s="3">
        <v>1438</v>
      </c>
      <c r="M25" s="3">
        <f t="shared" si="3"/>
        <v>1173.463799508</v>
      </c>
      <c r="N25" s="3">
        <f t="shared" si="4"/>
        <v>1220.8717370081231</v>
      </c>
      <c r="O25" s="3">
        <f t="shared" si="5"/>
        <v>1073.2242046500776</v>
      </c>
      <c r="P25" s="7">
        <f t="shared" si="1"/>
        <v>-147.64753235804551</v>
      </c>
      <c r="Q25" s="7">
        <f t="shared" si="8"/>
        <v>-364.77579534992242</v>
      </c>
    </row>
    <row r="26" spans="1:17" ht="16.5" customHeight="1" x14ac:dyDescent="0.3">
      <c r="A26" s="2">
        <f t="shared" si="9"/>
        <v>20</v>
      </c>
      <c r="B26" s="2">
        <v>24</v>
      </c>
      <c r="C26" s="3">
        <f t="shared" si="11"/>
        <v>2027.58</v>
      </c>
      <c r="D26" s="3">
        <f>((($D$15*1.15)*1.02)*1.02)</f>
        <v>1652.7659148</v>
      </c>
      <c r="E26" s="3">
        <f>(((($D$21*1.02)*1.02)*1.02)*1.02)</f>
        <v>1719.53765775792</v>
      </c>
      <c r="F26" s="3">
        <f t="shared" si="6"/>
        <v>1556.930888436028</v>
      </c>
      <c r="G26" s="7">
        <f t="shared" si="0"/>
        <v>-162.60676932189199</v>
      </c>
      <c r="H26" s="7">
        <f t="shared" si="7"/>
        <v>-470.64911156397193</v>
      </c>
      <c r="J26" s="2">
        <f t="shared" si="10"/>
        <v>20</v>
      </c>
      <c r="K26" s="2">
        <v>24</v>
      </c>
      <c r="L26" s="3">
        <v>1438</v>
      </c>
      <c r="M26" s="3">
        <f t="shared" si="3"/>
        <v>1173.463799508</v>
      </c>
      <c r="N26" s="3">
        <f t="shared" si="4"/>
        <v>1220.8717370081231</v>
      </c>
      <c r="O26" s="3">
        <f t="shared" si="5"/>
        <v>1105.4209307895799</v>
      </c>
      <c r="P26" s="7">
        <f t="shared" si="1"/>
        <v>-115.45080621854322</v>
      </c>
      <c r="Q26" s="7">
        <f t="shared" si="8"/>
        <v>-332.57906921042013</v>
      </c>
    </row>
    <row r="27" spans="1:17" ht="16.5" customHeight="1" x14ac:dyDescent="0.3">
      <c r="A27" s="2">
        <f t="shared" si="9"/>
        <v>21</v>
      </c>
      <c r="B27" s="2">
        <v>25</v>
      </c>
      <c r="C27" s="3">
        <f t="shared" si="11"/>
        <v>2061.42</v>
      </c>
      <c r="D27" s="3">
        <f>($D$21*1.2)</f>
        <v>1906.3043999999995</v>
      </c>
      <c r="E27" s="3">
        <f>($D$27*1.02)</f>
        <v>1944.4304879999995</v>
      </c>
      <c r="F27" s="3">
        <f>F26</f>
        <v>1556.930888436028</v>
      </c>
      <c r="G27" s="7">
        <f t="shared" si="0"/>
        <v>-387.49959956397151</v>
      </c>
      <c r="H27" s="7">
        <f t="shared" si="7"/>
        <v>-504.48911156397207</v>
      </c>
      <c r="J27" s="2">
        <f t="shared" si="10"/>
        <v>21</v>
      </c>
      <c r="K27" s="2">
        <v>25</v>
      </c>
      <c r="L27" s="3">
        <v>1462</v>
      </c>
      <c r="M27" s="3">
        <f t="shared" si="3"/>
        <v>1353.4761239999996</v>
      </c>
      <c r="N27" s="3">
        <f t="shared" si="4"/>
        <v>1380.5456464799995</v>
      </c>
      <c r="O27" s="3">
        <f t="shared" si="5"/>
        <v>1105.4209307895799</v>
      </c>
      <c r="P27" s="7">
        <f t="shared" si="1"/>
        <v>-275.12471569041963</v>
      </c>
      <c r="Q27" s="7">
        <f t="shared" si="8"/>
        <v>-356.57906921042013</v>
      </c>
    </row>
    <row r="28" spans="1:17" ht="16.5" customHeight="1" x14ac:dyDescent="0.3">
      <c r="A28" s="2">
        <f t="shared" si="9"/>
        <v>22</v>
      </c>
      <c r="B28" s="2">
        <v>26</v>
      </c>
      <c r="C28" s="3">
        <f t="shared" si="11"/>
        <v>2061.42</v>
      </c>
      <c r="D28" s="3">
        <f>$D$27</f>
        <v>1906.3043999999995</v>
      </c>
      <c r="E28" s="3">
        <f t="shared" ref="E28:E41" si="21">($D$27*1.02)</f>
        <v>1944.4304879999995</v>
      </c>
      <c r="F28" s="3">
        <f t="shared" si="6"/>
        <v>1603.6388150891089</v>
      </c>
      <c r="G28" s="7">
        <f t="shared" si="0"/>
        <v>-340.79167291089061</v>
      </c>
      <c r="H28" s="7">
        <f t="shared" si="7"/>
        <v>-457.78118491089117</v>
      </c>
      <c r="J28" s="2">
        <f t="shared" si="10"/>
        <v>22</v>
      </c>
      <c r="K28" s="2">
        <v>26</v>
      </c>
      <c r="L28" s="3">
        <v>1462</v>
      </c>
      <c r="M28" s="3">
        <f t="shared" si="3"/>
        <v>1353.4761239999996</v>
      </c>
      <c r="N28" s="3">
        <f t="shared" si="4"/>
        <v>1380.5456464799995</v>
      </c>
      <c r="O28" s="3">
        <f t="shared" si="5"/>
        <v>1138.5835587132672</v>
      </c>
      <c r="P28" s="7">
        <f t="shared" si="1"/>
        <v>-241.96208776673234</v>
      </c>
      <c r="Q28" s="7">
        <f t="shared" si="8"/>
        <v>-323.41644128673283</v>
      </c>
    </row>
    <row r="29" spans="1:17" ht="16.5" customHeight="1" x14ac:dyDescent="0.3">
      <c r="A29" s="2">
        <f t="shared" si="9"/>
        <v>23</v>
      </c>
      <c r="B29" s="2">
        <v>27</v>
      </c>
      <c r="C29" s="3">
        <f t="shared" si="11"/>
        <v>2061.42</v>
      </c>
      <c r="D29" s="3">
        <f t="shared" ref="D29:D41" si="22">$D$27</f>
        <v>1906.3043999999995</v>
      </c>
      <c r="E29" s="3">
        <f>(($D$27*1.02)*1.02)</f>
        <v>1983.3190977599995</v>
      </c>
      <c r="F29" s="3">
        <f>F28</f>
        <v>1603.6388150891089</v>
      </c>
      <c r="G29" s="7">
        <f t="shared" si="0"/>
        <v>-379.68028267089062</v>
      </c>
      <c r="H29" s="7">
        <f t="shared" si="7"/>
        <v>-457.78118491089117</v>
      </c>
      <c r="J29" s="2">
        <f t="shared" si="10"/>
        <v>23</v>
      </c>
      <c r="K29" s="2">
        <v>27</v>
      </c>
      <c r="L29" s="3">
        <v>1462</v>
      </c>
      <c r="M29" s="3">
        <f t="shared" si="3"/>
        <v>1353.4761239999996</v>
      </c>
      <c r="N29" s="3">
        <f t="shared" si="4"/>
        <v>1408.1565594095996</v>
      </c>
      <c r="O29" s="3">
        <f t="shared" si="5"/>
        <v>1138.5835587132672</v>
      </c>
      <c r="P29" s="7">
        <f t="shared" si="1"/>
        <v>-269.57300069633243</v>
      </c>
      <c r="Q29" s="7">
        <f t="shared" si="8"/>
        <v>-323.41644128673283</v>
      </c>
    </row>
    <row r="30" spans="1:17" ht="16.5" customHeight="1" x14ac:dyDescent="0.3">
      <c r="A30" s="2">
        <f t="shared" si="9"/>
        <v>24</v>
      </c>
      <c r="B30" s="2">
        <v>28</v>
      </c>
      <c r="C30" s="3">
        <f t="shared" si="11"/>
        <v>2095.2599999999998</v>
      </c>
      <c r="D30" s="3">
        <f>($D$27*1.02)</f>
        <v>1944.4304879999995</v>
      </c>
      <c r="E30" s="3">
        <f t="shared" ref="E30:E41" si="23">(($D$27*1.02)*1.02)</f>
        <v>1983.3190977599995</v>
      </c>
      <c r="F30" s="3">
        <f t="shared" si="6"/>
        <v>1651.7479795417821</v>
      </c>
      <c r="G30" s="7">
        <f t="shared" si="0"/>
        <v>-331.57111821821741</v>
      </c>
      <c r="H30" s="7">
        <f t="shared" si="7"/>
        <v>-443.51202045821765</v>
      </c>
      <c r="J30" s="2">
        <f t="shared" si="10"/>
        <v>24</v>
      </c>
      <c r="K30" s="2">
        <v>28</v>
      </c>
      <c r="L30" s="3">
        <v>1486</v>
      </c>
      <c r="M30" s="3">
        <f t="shared" si="3"/>
        <v>1380.5456464799995</v>
      </c>
      <c r="N30" s="3">
        <f t="shared" si="4"/>
        <v>1408.1565594095996</v>
      </c>
      <c r="O30" s="3">
        <f t="shared" si="5"/>
        <v>1172.7410654746652</v>
      </c>
      <c r="P30" s="7">
        <f t="shared" si="1"/>
        <v>-235.41549393493437</v>
      </c>
      <c r="Q30" s="7">
        <f t="shared" si="8"/>
        <v>-313.25893452533478</v>
      </c>
    </row>
    <row r="31" spans="1:17" ht="16.5" customHeight="1" x14ac:dyDescent="0.3">
      <c r="A31" s="2">
        <f t="shared" si="9"/>
        <v>25</v>
      </c>
      <c r="B31" s="2">
        <v>29</v>
      </c>
      <c r="C31" s="3">
        <f t="shared" si="11"/>
        <v>2095.2599999999998</v>
      </c>
      <c r="D31" s="3">
        <f t="shared" ref="D31:D41" si="24">($D$27*1.02)</f>
        <v>1944.4304879999995</v>
      </c>
      <c r="E31" s="3">
        <f t="shared" si="23"/>
        <v>1983.3190977599995</v>
      </c>
      <c r="F31" s="3">
        <f>F30</f>
        <v>1651.7479795417821</v>
      </c>
      <c r="G31" s="7">
        <f t="shared" si="0"/>
        <v>-331.57111821821741</v>
      </c>
      <c r="H31" s="7">
        <f t="shared" si="7"/>
        <v>-443.51202045821765</v>
      </c>
      <c r="J31" s="2">
        <f t="shared" si="10"/>
        <v>25</v>
      </c>
      <c r="K31" s="2">
        <v>29</v>
      </c>
      <c r="L31" s="3">
        <v>1486</v>
      </c>
      <c r="M31" s="3">
        <f t="shared" si="3"/>
        <v>1380.5456464799995</v>
      </c>
      <c r="N31" s="3">
        <f t="shared" si="4"/>
        <v>1408.1565594095996</v>
      </c>
      <c r="O31" s="3">
        <f t="shared" si="5"/>
        <v>1172.7410654746652</v>
      </c>
      <c r="P31" s="7">
        <f t="shared" si="1"/>
        <v>-235.41549393493437</v>
      </c>
      <c r="Q31" s="7">
        <f t="shared" si="8"/>
        <v>-313.25893452533478</v>
      </c>
    </row>
    <row r="32" spans="1:17" ht="16.5" customHeight="1" x14ac:dyDescent="0.3">
      <c r="A32" s="2">
        <f t="shared" si="9"/>
        <v>26</v>
      </c>
      <c r="B32" s="2">
        <v>30</v>
      </c>
      <c r="C32" s="3">
        <f t="shared" si="11"/>
        <v>2095.2599999999998</v>
      </c>
      <c r="D32" s="3">
        <f t="shared" si="24"/>
        <v>1944.4304879999995</v>
      </c>
      <c r="E32" s="3">
        <f t="shared" ref="E32:E41" si="25">((($D$27*1.02)*1.02)*1.02)</f>
        <v>2022.9854797151995</v>
      </c>
      <c r="F32" s="3">
        <f t="shared" si="6"/>
        <v>1701.3004189280357</v>
      </c>
      <c r="G32" s="7">
        <f t="shared" si="0"/>
        <v>-321.68506078716382</v>
      </c>
      <c r="H32" s="7">
        <f t="shared" si="7"/>
        <v>-393.95958107196407</v>
      </c>
      <c r="J32" s="2">
        <f t="shared" si="10"/>
        <v>26</v>
      </c>
      <c r="K32" s="2">
        <v>30</v>
      </c>
      <c r="L32" s="3">
        <v>1486</v>
      </c>
      <c r="M32" s="3">
        <f t="shared" si="3"/>
        <v>1380.5456464799995</v>
      </c>
      <c r="N32" s="3">
        <f t="shared" si="4"/>
        <v>1436.3196905977916</v>
      </c>
      <c r="O32" s="3">
        <f t="shared" si="5"/>
        <v>1207.9232974389054</v>
      </c>
      <c r="P32" s="7">
        <f t="shared" si="1"/>
        <v>-228.39639315888621</v>
      </c>
      <c r="Q32" s="7">
        <f t="shared" si="8"/>
        <v>-278.07670256109463</v>
      </c>
    </row>
    <row r="33" spans="1:17" ht="16.5" customHeight="1" x14ac:dyDescent="0.3">
      <c r="A33" s="2">
        <f t="shared" si="9"/>
        <v>27</v>
      </c>
      <c r="B33" s="2">
        <v>31</v>
      </c>
      <c r="C33" s="3">
        <f t="shared" si="11"/>
        <v>2129.1</v>
      </c>
      <c r="D33" s="3">
        <f>(($D$27*1.02)*1.02)</f>
        <v>1983.3190977599995</v>
      </c>
      <c r="E33" s="3">
        <f t="shared" si="25"/>
        <v>2022.9854797151995</v>
      </c>
      <c r="F33" s="3">
        <f>F32</f>
        <v>1701.3004189280357</v>
      </c>
      <c r="G33" s="7">
        <f t="shared" si="0"/>
        <v>-321.68506078716382</v>
      </c>
      <c r="H33" s="7">
        <f t="shared" si="7"/>
        <v>-427.79958107196421</v>
      </c>
      <c r="J33" s="2">
        <f t="shared" si="10"/>
        <v>27</v>
      </c>
      <c r="K33" s="2">
        <v>31</v>
      </c>
      <c r="L33" s="3">
        <v>1510</v>
      </c>
      <c r="M33" s="3">
        <f t="shared" si="3"/>
        <v>1408.1565594095996</v>
      </c>
      <c r="N33" s="3">
        <f t="shared" si="4"/>
        <v>1436.3196905977916</v>
      </c>
      <c r="O33" s="3">
        <f t="shared" si="5"/>
        <v>1207.9232974389054</v>
      </c>
      <c r="P33" s="7">
        <f t="shared" si="1"/>
        <v>-228.39639315888621</v>
      </c>
      <c r="Q33" s="7">
        <f t="shared" si="8"/>
        <v>-302.07670256109463</v>
      </c>
    </row>
    <row r="34" spans="1:17" ht="16.5" customHeight="1" x14ac:dyDescent="0.3">
      <c r="A34" s="2">
        <f t="shared" si="9"/>
        <v>28</v>
      </c>
      <c r="B34" s="2">
        <v>32</v>
      </c>
      <c r="C34" s="3">
        <f t="shared" si="11"/>
        <v>2129.1</v>
      </c>
      <c r="D34" s="3">
        <f t="shared" ref="D34:D41" si="26">(($D$27*1.02)*1.02)</f>
        <v>1983.3190977599995</v>
      </c>
      <c r="E34" s="3">
        <f t="shared" si="25"/>
        <v>2022.9854797151995</v>
      </c>
      <c r="F34" s="3">
        <f t="shared" si="6"/>
        <v>1752.3394314958769</v>
      </c>
      <c r="G34" s="7">
        <f t="shared" si="0"/>
        <v>-270.64604821932267</v>
      </c>
      <c r="H34" s="7">
        <f t="shared" si="7"/>
        <v>-376.76056850412306</v>
      </c>
      <c r="J34" s="2">
        <f t="shared" si="10"/>
        <v>28</v>
      </c>
      <c r="K34" s="2">
        <v>32</v>
      </c>
      <c r="L34" s="3">
        <v>1510</v>
      </c>
      <c r="M34" s="3">
        <f t="shared" si="3"/>
        <v>1408.1565594095996</v>
      </c>
      <c r="N34" s="3">
        <f t="shared" si="4"/>
        <v>1436.3196905977916</v>
      </c>
      <c r="O34" s="3">
        <f t="shared" si="5"/>
        <v>1244.1609963620724</v>
      </c>
      <c r="P34" s="7">
        <f t="shared" si="1"/>
        <v>-192.15869423571917</v>
      </c>
      <c r="Q34" s="7">
        <f t="shared" si="8"/>
        <v>-265.83900363792759</v>
      </c>
    </row>
    <row r="35" spans="1:17" ht="16.5" customHeight="1" x14ac:dyDescent="0.3">
      <c r="A35" s="2">
        <f t="shared" si="9"/>
        <v>29</v>
      </c>
      <c r="B35" s="2">
        <v>33</v>
      </c>
      <c r="C35" s="3">
        <f t="shared" si="11"/>
        <v>2129.1</v>
      </c>
      <c r="D35" s="3">
        <f t="shared" si="26"/>
        <v>1983.3190977599995</v>
      </c>
      <c r="E35" s="3">
        <f>(((($D$27*1.02)*1.02)*1.02)*1.02)</f>
        <v>2063.4451893095033</v>
      </c>
      <c r="F35" s="3">
        <f>F34</f>
        <v>1752.3394314958769</v>
      </c>
      <c r="G35" s="7">
        <f t="shared" si="0"/>
        <v>-311.1057578136265</v>
      </c>
      <c r="H35" s="7">
        <f t="shared" si="7"/>
        <v>-376.76056850412306</v>
      </c>
      <c r="J35" s="2">
        <f t="shared" si="10"/>
        <v>29</v>
      </c>
      <c r="K35" s="2">
        <v>33</v>
      </c>
      <c r="L35" s="3">
        <v>1510</v>
      </c>
      <c r="M35" s="3">
        <f t="shared" si="3"/>
        <v>1408.1565594095996</v>
      </c>
      <c r="N35" s="3">
        <f t="shared" si="4"/>
        <v>1465.0460844097472</v>
      </c>
      <c r="O35" s="3">
        <f t="shared" si="5"/>
        <v>1244.1609963620724</v>
      </c>
      <c r="P35" s="7">
        <f t="shared" si="1"/>
        <v>-220.8850880476748</v>
      </c>
      <c r="Q35" s="7">
        <f t="shared" si="8"/>
        <v>-265.83900363792759</v>
      </c>
    </row>
    <row r="36" spans="1:17" ht="16.5" customHeight="1" x14ac:dyDescent="0.3">
      <c r="A36" s="2">
        <f t="shared" si="9"/>
        <v>30</v>
      </c>
      <c r="B36" s="2">
        <v>34</v>
      </c>
      <c r="C36" s="3">
        <f t="shared" si="11"/>
        <v>2162.94</v>
      </c>
      <c r="D36" s="3">
        <f>((($D$27*1.02)*1.02)*1.02)</f>
        <v>2022.9854797151995</v>
      </c>
      <c r="E36" s="3">
        <f t="shared" ref="E36:E41" si="27">(((($D$27*1.02)*1.02)*1.02)*1.02)</f>
        <v>2063.4451893095033</v>
      </c>
      <c r="F36" s="3">
        <f t="shared" si="6"/>
        <v>1804.9096144407531</v>
      </c>
      <c r="G36" s="7">
        <f t="shared" si="0"/>
        <v>-258.53557486875025</v>
      </c>
      <c r="H36" s="7">
        <f t="shared" si="7"/>
        <v>-358.03038555924695</v>
      </c>
      <c r="J36" s="2">
        <f t="shared" si="10"/>
        <v>30</v>
      </c>
      <c r="K36" s="2">
        <v>34</v>
      </c>
      <c r="L36" s="3">
        <v>1534</v>
      </c>
      <c r="M36" s="3">
        <f t="shared" si="3"/>
        <v>1436.3196905977916</v>
      </c>
      <c r="N36" s="3">
        <f t="shared" si="4"/>
        <v>1465.0460844097472</v>
      </c>
      <c r="O36" s="3">
        <f t="shared" si="5"/>
        <v>1281.4858262529347</v>
      </c>
      <c r="P36" s="7">
        <f t="shared" si="1"/>
        <v>-183.56025815681255</v>
      </c>
      <c r="Q36" s="7">
        <f t="shared" si="8"/>
        <v>-252.51417374706534</v>
      </c>
    </row>
    <row r="37" spans="1:17" ht="16.5" customHeight="1" x14ac:dyDescent="0.3">
      <c r="A37" s="2">
        <f t="shared" si="9"/>
        <v>31</v>
      </c>
      <c r="B37" s="2">
        <v>35</v>
      </c>
      <c r="C37" s="3">
        <f t="shared" si="11"/>
        <v>2162.94</v>
      </c>
      <c r="D37" s="3">
        <f t="shared" ref="D37:D41" si="28">((($D$27*1.02)*1.02)*1.02)</f>
        <v>2022.9854797151995</v>
      </c>
      <c r="E37" s="3">
        <f t="shared" si="27"/>
        <v>2063.4451893095033</v>
      </c>
      <c r="F37" s="3">
        <f>F36</f>
        <v>1804.9096144407531</v>
      </c>
      <c r="G37" s="7">
        <f t="shared" si="0"/>
        <v>-258.53557486875025</v>
      </c>
      <c r="H37" s="7">
        <f t="shared" si="7"/>
        <v>-358.03038555924695</v>
      </c>
      <c r="J37" s="2">
        <f t="shared" si="10"/>
        <v>31</v>
      </c>
      <c r="K37" s="2">
        <v>35</v>
      </c>
      <c r="L37" s="3">
        <v>1534</v>
      </c>
      <c r="M37" s="3">
        <f t="shared" si="3"/>
        <v>1436.3196905977916</v>
      </c>
      <c r="N37" s="3">
        <f t="shared" si="4"/>
        <v>1465.0460844097472</v>
      </c>
      <c r="O37" s="3">
        <f t="shared" si="5"/>
        <v>1281.4858262529347</v>
      </c>
      <c r="P37" s="7">
        <f t="shared" si="1"/>
        <v>-183.56025815681255</v>
      </c>
      <c r="Q37" s="7">
        <f t="shared" si="8"/>
        <v>-252.51417374706534</v>
      </c>
    </row>
    <row r="38" spans="1:17" ht="16.5" customHeight="1" x14ac:dyDescent="0.3">
      <c r="A38" s="2">
        <f t="shared" si="9"/>
        <v>32</v>
      </c>
      <c r="B38" s="2">
        <v>36</v>
      </c>
      <c r="C38" s="3">
        <f t="shared" si="11"/>
        <v>2162.94</v>
      </c>
      <c r="D38" s="3">
        <f t="shared" si="28"/>
        <v>2022.9854797151995</v>
      </c>
      <c r="E38" s="3">
        <f t="shared" si="27"/>
        <v>2063.4451893095033</v>
      </c>
      <c r="F38" s="3">
        <f t="shared" si="6"/>
        <v>1859.0569028739758</v>
      </c>
      <c r="G38" s="7">
        <f t="shared" si="0"/>
        <v>-204.38828643552756</v>
      </c>
      <c r="H38" s="7">
        <f t="shared" si="7"/>
        <v>-303.88309712602427</v>
      </c>
      <c r="J38" s="2">
        <f t="shared" si="10"/>
        <v>32</v>
      </c>
      <c r="K38" s="2">
        <v>36</v>
      </c>
      <c r="L38" s="3">
        <v>1534</v>
      </c>
      <c r="M38" s="3">
        <f t="shared" si="3"/>
        <v>1436.3196905977916</v>
      </c>
      <c r="N38" s="3">
        <f t="shared" si="4"/>
        <v>1465.0460844097472</v>
      </c>
      <c r="O38" s="3">
        <f t="shared" si="5"/>
        <v>1319.9304010405228</v>
      </c>
      <c r="P38" s="7">
        <f t="shared" si="1"/>
        <v>-145.11568336922437</v>
      </c>
      <c r="Q38" s="7">
        <f t="shared" si="8"/>
        <v>-214.06959895947716</v>
      </c>
    </row>
    <row r="39" spans="1:17" ht="16.5" customHeight="1" x14ac:dyDescent="0.3">
      <c r="A39" s="2">
        <f t="shared" si="9"/>
        <v>33</v>
      </c>
      <c r="B39" s="2">
        <v>37</v>
      </c>
      <c r="C39" s="3">
        <f t="shared" si="11"/>
        <v>2196.7799999999997</v>
      </c>
      <c r="D39" s="3">
        <f>(((($D$27*1.02)*1.02)*1.02)*1.02)</f>
        <v>2063.4451893095033</v>
      </c>
      <c r="E39" s="3">
        <f>((((($D$27*1.02)*1.02)*1.02)*1.02)*1.02)</f>
        <v>2104.7140930956934</v>
      </c>
      <c r="F39" s="3">
        <f>F38</f>
        <v>1859.0569028739758</v>
      </c>
      <c r="G39" s="7">
        <f t="shared" si="0"/>
        <v>-245.65719022171766</v>
      </c>
      <c r="H39" s="7">
        <f t="shared" si="7"/>
        <v>-337.72309712602396</v>
      </c>
      <c r="J39" s="2">
        <f t="shared" si="10"/>
        <v>33</v>
      </c>
      <c r="K39" s="2">
        <v>37</v>
      </c>
      <c r="L39" s="3">
        <v>1558</v>
      </c>
      <c r="M39" s="3">
        <f t="shared" si="3"/>
        <v>1465.0460844097472</v>
      </c>
      <c r="N39" s="3">
        <f t="shared" si="4"/>
        <v>1494.3470060979423</v>
      </c>
      <c r="O39" s="3">
        <f t="shared" si="5"/>
        <v>1319.9304010405228</v>
      </c>
      <c r="P39" s="7">
        <f t="shared" si="1"/>
        <v>-174.41660505741947</v>
      </c>
      <c r="Q39" s="7">
        <f t="shared" si="8"/>
        <v>-238.06959895947716</v>
      </c>
    </row>
    <row r="40" spans="1:17" ht="16.5" customHeight="1" x14ac:dyDescent="0.3">
      <c r="A40" s="2">
        <f t="shared" si="9"/>
        <v>34</v>
      </c>
      <c r="B40" s="2">
        <v>38</v>
      </c>
      <c r="C40" s="3">
        <f t="shared" si="11"/>
        <v>2196.7799999999997</v>
      </c>
      <c r="D40" s="3">
        <f t="shared" ref="D40:D41" si="29">(((($D$27*1.02)*1.02)*1.02)*1.02)</f>
        <v>2063.4451893095033</v>
      </c>
      <c r="E40" s="3">
        <f t="shared" ref="E40:E41" si="30">((((($D$27*1.02)*1.02)*1.02)*1.02)*1.02)</f>
        <v>2104.7140930956934</v>
      </c>
      <c r="F40" s="3">
        <f t="shared" si="6"/>
        <v>1914.8286099601951</v>
      </c>
      <c r="G40" s="7">
        <f t="shared" si="0"/>
        <v>-189.88548313549836</v>
      </c>
      <c r="H40" s="7">
        <f t="shared" si="7"/>
        <v>-281.95139003980466</v>
      </c>
      <c r="J40" s="2">
        <f t="shared" si="10"/>
        <v>34</v>
      </c>
      <c r="K40" s="2">
        <v>38</v>
      </c>
      <c r="L40" s="3">
        <v>1558</v>
      </c>
      <c r="M40" s="3">
        <f t="shared" si="3"/>
        <v>1465.0460844097472</v>
      </c>
      <c r="N40" s="3">
        <f t="shared" si="4"/>
        <v>1494.3470060979423</v>
      </c>
      <c r="O40" s="3">
        <f t="shared" si="5"/>
        <v>1359.5283130717385</v>
      </c>
      <c r="P40" s="7">
        <f t="shared" si="1"/>
        <v>-134.81869302620385</v>
      </c>
      <c r="Q40" s="7">
        <f t="shared" si="8"/>
        <v>-198.47168692826153</v>
      </c>
    </row>
    <row r="41" spans="1:17" ht="16.5" customHeight="1" x14ac:dyDescent="0.3">
      <c r="A41" s="2">
        <f t="shared" si="9"/>
        <v>35</v>
      </c>
      <c r="B41" s="2">
        <v>39</v>
      </c>
      <c r="C41" s="3">
        <f t="shared" si="11"/>
        <v>2196.7799999999997</v>
      </c>
      <c r="D41" s="3">
        <f t="shared" si="29"/>
        <v>2063.4451893095033</v>
      </c>
      <c r="E41" s="3">
        <f t="shared" si="30"/>
        <v>2104.7140930956934</v>
      </c>
      <c r="F41" s="3">
        <f>F40</f>
        <v>1914.8286099601951</v>
      </c>
      <c r="G41" s="7">
        <f t="shared" si="0"/>
        <v>-189.88548313549836</v>
      </c>
      <c r="H41" s="7">
        <f t="shared" si="7"/>
        <v>-281.95139003980466</v>
      </c>
      <c r="J41" s="2">
        <f t="shared" si="10"/>
        <v>35</v>
      </c>
      <c r="K41" s="2">
        <v>39</v>
      </c>
      <c r="L41" s="3">
        <v>1558</v>
      </c>
      <c r="M41" s="3">
        <f t="shared" si="3"/>
        <v>1465.0460844097472</v>
      </c>
      <c r="N41" s="3">
        <f t="shared" si="4"/>
        <v>1494.3470060979423</v>
      </c>
      <c r="O41" s="3">
        <f t="shared" si="5"/>
        <v>1359.5283130717385</v>
      </c>
      <c r="P41" s="7">
        <f t="shared" si="1"/>
        <v>-134.81869302620385</v>
      </c>
      <c r="Q41" s="7">
        <f t="shared" si="8"/>
        <v>-198.47168692826153</v>
      </c>
    </row>
  </sheetData>
  <conditionalFormatting sqref="G2:H41">
    <cfRule type="cellIs" dxfId="1" priority="4" operator="greaterThan">
      <formula>0</formula>
    </cfRule>
    <cfRule type="cellIs" dxfId="0" priority="3" operator="lessThan">
      <formula>0</formula>
    </cfRule>
  </conditionalFormatting>
  <conditionalFormatting sqref="P2:Q41">
    <cfRule type="cellIs" dxfId="3" priority="2" operator="greaterThan">
      <formula>0</formula>
    </cfRule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panagos</dc:creator>
  <cp:lastModifiedBy>panagos</cp:lastModifiedBy>
  <dcterms:created xsi:type="dcterms:W3CDTF">2015-11-06T07:17:46Z</dcterms:created>
  <dcterms:modified xsi:type="dcterms:W3CDTF">2015-11-07T10:44:33Z</dcterms:modified>
</cp:coreProperties>
</file>